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AC por cana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<sst xmlns="http://schemas.openxmlformats.org/spreadsheetml/2006/main" count="50" uniqueCount="49">
  <si>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Calculadora de CAC</t>
  </si>
  <si>
    <t xml:space="preserve">Empresa Júnior Mackenzie Consultoria  ·  material gratuito  ·  jrmack.com.br</t>
  </si>
  <si>
    <t xml:space="preserve">CAC é o custo de aquisição de cliente: quanto você gastou para conquistar cada cliente novo. Esta planilha calcula o CAC canal por canal e compara com o LTV, que é quanto o cliente deixa de margem ao longo da relação.</t>
  </si>
  <si>
    <t xml:space="preserve">COMO PREENCHER</t>
  </si>
  <si>
    <t xml:space="preserve">1.  Preencha o ticket médio, a margem, a frequência de compra e o tempo de relação (bloco 1). O LTV aparece sozinho.</t>
  </si>
  <si>
    <t xml:space="preserve">2.  Liste seus canais e o que investiu em cada um no período, incluindo horas de equipe convertidas em dinheiro.</t>
  </si>
  <si>
    <t xml:space="preserve">3.  Informe quantos contatos cada canal gerou e quantos viraram cliente de fato.</t>
  </si>
  <si>
    <t xml:space="preserve">4.  Compare o CAC de cada canal com a coluna 'CAC sobre o LTV': acima de 33% o canal come um terço do valor do cliente.</t>
  </si>
  <si>
    <t xml:space="preserve">5.  Use o bloco 3 para decidir onde colocar mais dinheiro no mês seguinte.</t>
  </si>
  <si>
    <t xml:space="preserve">LEGENDA DAS CORES</t>
  </si>
  <si>
    <t xml:space="preserve">   Fundo creme e número azul: é aqui que você escreve. Canal, investimento, contatos e clientes fechados. As seis primeiras linhas são exemplo.</t>
  </si>
  <si>
    <t xml:space="preserve">   Fundo branco e número preto: calculado por fórmula. Não escreva nessas células, senão a conta quebra.</t>
  </si>
  <si>
    <t xml:space="preserve">ATENÇÃO</t>
  </si>
  <si>
    <t xml:space="preserve">Inclua o custo da equipe no investimento do canal. Prospecção ativa que aparece custando zero porque 'é o vendedor que já está aqui' é o erro mais comum, e faz o canal mais caro parecer o mais barato.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</si>
  <si>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</si>
  <si>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Quanto custa conquistar um cliente, canal por canal  ·  Empresa Júnior Mackenzie Consultoria</t>
  </si>
  <si>
    <t xml:space="preserve">1. O PERÍODO E O TICKET</t>
  </si>
  <si>
    <t xml:space="preserve">Período analisado</t>
  </si>
  <si>
    <t xml:space="preserve">Março de 2026</t>
  </si>
  <si>
    <t xml:space="preserve">Ticket médio por cliente</t>
  </si>
  <si>
    <t xml:space="preserve">Margem de contribuição média</t>
  </si>
  <si>
    <t xml:space="preserve">Compras por cliente ao ano (frequência)</t>
  </si>
  <si>
    <t xml:space="preserve">Anos que o cliente costuma ficar</t>
  </si>
  <si>
    <t xml:space="preserve">LTV: valor do cliente ao longo da relação</t>
  </si>
  <si>
    <t xml:space="preserve">Ticket × margem × compras por ano × anos de relação. É quanto de margem um cliente deixa antes de ir embora.</t>
  </si>
  <si>
    <t xml:space="preserve">2. INVESTIMENTO E RESULTADO POR CANAL</t>
  </si>
  <si>
    <t xml:space="preserve">Canal</t>
  </si>
  <si>
    <t xml:space="preserve">Investimento no período</t>
  </si>
  <si>
    <t xml:space="preserve">Contatos gerados</t>
  </si>
  <si>
    <t xml:space="preserve">Clientes fechados</t>
  </si>
  <si>
    <t xml:space="preserve">CAC</t>
  </si>
  <si>
    <t xml:space="preserve">Conversão</t>
  </si>
  <si>
    <t xml:space="preserve">CAC sobre o LTV</t>
  </si>
  <si>
    <t xml:space="preserve">Google Ads</t>
  </si>
  <si>
    <t xml:space="preserve">Instagram e Meta Ads</t>
  </si>
  <si>
    <t xml:space="preserve">Indicação de cliente</t>
  </si>
  <si>
    <t xml:space="preserve">Prospecção ativa (equipe)</t>
  </si>
  <si>
    <t xml:space="preserve">Feira e evento</t>
  </si>
  <si>
    <t xml:space="preserve">Busca orgânica e conteúdo</t>
  </si>
  <si>
    <t xml:space="preserve">TOTAL</t>
  </si>
  <si>
    <t xml:space="preserve">3. O QUE ESSES NÚMEROS DIZEM</t>
  </si>
  <si>
    <t xml:space="preserve">CAC médio de todos os canais</t>
  </si>
  <si>
    <t xml:space="preserve">Relação LTV / CAC</t>
  </si>
  <si>
    <t xml:space="preserve">Referência de mercado: abaixo de 3x a aquisição consome a margem; acima de 5x, provavelmente dá para investir mais e crescer mais rápido.</t>
  </si>
  <si>
    <t xml:space="preserve">Leitura</t>
  </si>
  <si>
    <t xml:space="preserve">Canal com o menor CAC</t>
  </si>
  <si>
    <t xml:space="preserve">Canal com o maior CAC</t>
  </si>
  <si>
    <t xml:space="preserve">Canal com a melhor conversão</t>
  </si>
  <si>
    <t xml:space="preserve">Canal caro não é necessariamente canal ruim: o que importa é o CAC comparado ao LTV daquele cliente. Um canal que traz cliente que volta três vezes pode custar o dobro de outro e ainda assim ser o melhor negócio.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</si>
</sst>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&quot;R$ &quot;#,##0.00"/>
    <numFmt numFmtId="166" formatCode="0.0%"/>
    <numFmt numFmtId="167" formatCode="#,##0.00"/>
    <numFmt numFmtId="168" formatCode="#,##0"/>
    <numFmt numFmtId="169" formatCode="0.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i val="true"/>
      <sz val="8.5"/>
      <color rgb="FF6E6864"/>
      <name val="Arial"/>
      <family val="0"/>
      <charset val="1"/>
    </font>
    <font>
      <b val="true"/>
      <sz val="9.5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8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5" min="4" style="0" width="13"/>
    <col collapsed="false" customWidth="true" hidden="false" outlineLevel="0" max="9" min="6" style="0" width="15"/>
    <col collapsed="false" customWidth="true" hidden="false" outlineLevel="0" max="10" min="10" style="0" width="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  <c r="H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  <c r="H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  <c r="H5" s="12"/>
    </row>
    <row r="6" customFormat="false" ht="15" hidden="false" customHeight="false" outlineLevel="0" collapsed="false">
      <c r="B6" s="13" t="s">
        <v>17</v>
      </c>
      <c r="C6" s="14" t="s">
        <v>18</v>
      </c>
    </row>
    <row r="7" customFormat="false" ht="15" hidden="false" customHeight="false" outlineLevel="0" collapsed="false">
      <c r="B7" s="13" t="s">
        <v>19</v>
      </c>
      <c r="C7" s="15" t="n">
        <v>480</v>
      </c>
    </row>
    <row r="8" customFormat="false" ht="15" hidden="false" customHeight="false" outlineLevel="0" collapsed="false">
      <c r="B8" s="13" t="s">
        <v>20</v>
      </c>
      <c r="C8" s="16" t="n">
        <v>0.42</v>
      </c>
    </row>
    <row r="9" customFormat="false" ht="15" hidden="false" customHeight="false" outlineLevel="0" collapsed="false">
      <c r="B9" s="13" t="s">
        <v>21</v>
      </c>
      <c r="C9" s="17" t="n">
        <v>1.6</v>
      </c>
    </row>
    <row r="10" customFormat="false" ht="15" hidden="false" customHeight="false" outlineLevel="0" collapsed="false">
      <c r="B10" s="13" t="s">
        <v>22</v>
      </c>
      <c r="C10" s="17" t="n">
        <v>1.5</v>
      </c>
    </row>
    <row r="11" customFormat="false" ht="22.5" hidden="false" customHeight="true" outlineLevel="0" collapsed="false">
      <c r="B11" s="18" t="s">
        <v>23</v>
      </c>
      <c r="C11" s="19" t="n">
        <f aca="false">C7*C8*C9*C10</f>
        <v>483.84</v>
      </c>
      <c r="D11" s="20" t="s">
        <v>24</v>
      </c>
      <c r="E11" s="20"/>
      <c r="F11" s="20"/>
      <c r="G11" s="20"/>
      <c r="H11" s="20"/>
    </row>
    <row r="13" customFormat="false" ht="21.75" hidden="false" customHeight="true" outlineLevel="0" collapsed="false">
      <c r="B13" s="12" t="s">
        <v>25</v>
      </c>
      <c r="C13" s="12"/>
      <c r="D13" s="12"/>
      <c r="E13" s="12"/>
      <c r="F13" s="12"/>
      <c r="G13" s="12"/>
      <c r="H13" s="12"/>
    </row>
    <row r="14" customFormat="false" ht="30" hidden="false" customHeight="true" outlineLevel="0" collapsed="false">
      <c r="B14" s="21" t="s">
        <v>26</v>
      </c>
      <c r="C14" s="21" t="s">
        <v>27</v>
      </c>
      <c r="D14" s="21" t="s">
        <v>28</v>
      </c>
      <c r="E14" s="21" t="s">
        <v>29</v>
      </c>
      <c r="F14" s="21" t="s">
        <v>30</v>
      </c>
      <c r="G14" s="21" t="s">
        <v>31</v>
      </c>
      <c r="H14" s="21" t="s">
        <v>32</v>
      </c>
    </row>
    <row r="15" customFormat="false" ht="15" hidden="false" customHeight="false" outlineLevel="0" collapsed="false">
      <c r="B15" s="22" t="s">
        <v>33</v>
      </c>
      <c r="C15" s="15" t="n">
        <v>1800</v>
      </c>
      <c r="D15" s="23" t="n">
        <v>240</v>
      </c>
      <c r="E15" s="23" t="n">
        <v>22</v>
      </c>
      <c r="F15" s="24" t="n">
        <f aca="false">IF(OR(E15="",E15=0),"",C15/E15)</f>
        <v>81.8181818181818</v>
      </c>
      <c r="G15" s="25" t="n">
        <f aca="false">IF(OR(D15="",D15=0),"",E15/D15)</f>
        <v>0.0916666666666667</v>
      </c>
      <c r="H15" s="25" t="n">
        <f aca="false">IF(OR(F15="",$C$11=0),"",F15/$C$11)</f>
        <v>0.169101731601732</v>
      </c>
    </row>
    <row r="16" customFormat="false" ht="15" hidden="false" customHeight="false" outlineLevel="0" collapsed="false">
      <c r="B16" s="22" t="s">
        <v>34</v>
      </c>
      <c r="C16" s="15" t="n">
        <v>1500</v>
      </c>
      <c r="D16" s="23" t="n">
        <v>310</v>
      </c>
      <c r="E16" s="23" t="n">
        <v>18</v>
      </c>
      <c r="F16" s="24" t="n">
        <f aca="false">IF(OR(E16="",E16=0),"",C16/E16)</f>
        <v>83.3333333333333</v>
      </c>
      <c r="G16" s="25" t="n">
        <f aca="false">IF(OR(D16="",D16=0),"",E16/D16)</f>
        <v>0.0580645161290323</v>
      </c>
      <c r="H16" s="25" t="n">
        <f aca="false">IF(OR(F16="",$C$11=0),"",F16/$C$11)</f>
        <v>0.172233245149912</v>
      </c>
    </row>
    <row r="17" customFormat="false" ht="15" hidden="false" customHeight="false" outlineLevel="0" collapsed="false">
      <c r="B17" s="22" t="s">
        <v>35</v>
      </c>
      <c r="C17" s="15" t="n">
        <v>400</v>
      </c>
      <c r="D17" s="23" t="n">
        <v>45</v>
      </c>
      <c r="E17" s="23" t="n">
        <v>21</v>
      </c>
      <c r="F17" s="24" t="n">
        <f aca="false">IF(OR(E17="",E17=0),"",C17/E17)</f>
        <v>19.047619047619</v>
      </c>
      <c r="G17" s="25" t="n">
        <f aca="false">IF(OR(D17="",D17=0),"",E17/D17)</f>
        <v>0.466666666666667</v>
      </c>
      <c r="H17" s="25" t="n">
        <f aca="false">IF(OR(F17="",$C$11=0),"",F17/$C$11)</f>
        <v>0.0393675988914084</v>
      </c>
    </row>
    <row r="18" customFormat="false" ht="15" hidden="false" customHeight="false" outlineLevel="0" collapsed="false">
      <c r="B18" s="22" t="s">
        <v>36</v>
      </c>
      <c r="C18" s="15" t="n">
        <v>2600</v>
      </c>
      <c r="D18" s="23" t="n">
        <v>130</v>
      </c>
      <c r="E18" s="23" t="n">
        <v>15</v>
      </c>
      <c r="F18" s="24" t="n">
        <f aca="false">IF(OR(E18="",E18=0),"",C18/E18)</f>
        <v>173.333333333333</v>
      </c>
      <c r="G18" s="25" t="n">
        <f aca="false">IF(OR(D18="",D18=0),"",E18/D18)</f>
        <v>0.115384615384615</v>
      </c>
      <c r="H18" s="25" t="n">
        <f aca="false">IF(OR(F18="",$C$11=0),"",F18/$C$11)</f>
        <v>0.358245149911817</v>
      </c>
    </row>
    <row r="19" customFormat="false" ht="15" hidden="false" customHeight="false" outlineLevel="0" collapsed="false">
      <c r="B19" s="22" t="s">
        <v>37</v>
      </c>
      <c r="C19" s="15" t="n">
        <v>3200</v>
      </c>
      <c r="D19" s="23" t="n">
        <v>95</v>
      </c>
      <c r="E19" s="23" t="n">
        <v>9</v>
      </c>
      <c r="F19" s="24" t="n">
        <f aca="false">IF(OR(E19="",E19=0),"",C19/E19)</f>
        <v>355.555555555556</v>
      </c>
      <c r="G19" s="25" t="n">
        <f aca="false">IF(OR(D19="",D19=0),"",E19/D19)</f>
        <v>0.0947368421052632</v>
      </c>
      <c r="H19" s="25" t="n">
        <f aca="false">IF(OR(F19="",$C$11=0),"",F19/$C$11)</f>
        <v>0.734861845972957</v>
      </c>
    </row>
    <row r="20" customFormat="false" ht="15" hidden="false" customHeight="false" outlineLevel="0" collapsed="false">
      <c r="B20" s="22" t="s">
        <v>38</v>
      </c>
      <c r="C20" s="15" t="n">
        <v>900</v>
      </c>
      <c r="D20" s="23" t="n">
        <v>175</v>
      </c>
      <c r="E20" s="23" t="n">
        <v>13</v>
      </c>
      <c r="F20" s="24" t="n">
        <f aca="false">IF(OR(E20="",E20=0),"",C20/E20)</f>
        <v>69.2307692307692</v>
      </c>
      <c r="G20" s="25" t="n">
        <f aca="false">IF(OR(D20="",D20=0),"",E20/D20)</f>
        <v>0.0742857142857143</v>
      </c>
      <c r="H20" s="25" t="n">
        <f aca="false">IF(OR(F20="",$C$11=0),"",F20/$C$11)</f>
        <v>0.143086080586081</v>
      </c>
    </row>
    <row r="21" customFormat="false" ht="15" hidden="false" customHeight="false" outlineLevel="0" collapsed="false">
      <c r="B21" s="22"/>
      <c r="C21" s="15"/>
      <c r="D21" s="23"/>
      <c r="E21" s="23"/>
      <c r="F21" s="24" t="str">
        <f aca="false">IF(OR(E21="",E21=0),"",C21/E21)</f>
        <v/>
      </c>
      <c r="G21" s="25" t="str">
        <f aca="false">IF(OR(D21="",D21=0),"",E21/D21)</f>
        <v/>
      </c>
      <c r="H21" s="25" t="str">
        <f aca="false">IF(OR(F21="",$C$11=0),"",F21/$C$11)</f>
        <v/>
      </c>
    </row>
    <row r="22" customFormat="false" ht="15" hidden="false" customHeight="false" outlineLevel="0" collapsed="false">
      <c r="B22" s="22"/>
      <c r="C22" s="15"/>
      <c r="D22" s="23"/>
      <c r="E22" s="23"/>
      <c r="F22" s="24" t="str">
        <f aca="false">IF(OR(E22="",E22=0),"",C22/E22)</f>
        <v/>
      </c>
      <c r="G22" s="25" t="str">
        <f aca="false">IF(OR(D22="",D22=0),"",E22/D22)</f>
        <v/>
      </c>
      <c r="H22" s="25" t="str">
        <f aca="false">IF(OR(F22="",$C$11=0),"",F22/$C$11)</f>
        <v/>
      </c>
    </row>
    <row r="23" customFormat="false" ht="15" hidden="false" customHeight="false" outlineLevel="0" collapsed="false">
      <c r="B23" s="22"/>
      <c r="C23" s="15"/>
      <c r="D23" s="23"/>
      <c r="E23" s="23"/>
      <c r="F23" s="24" t="str">
        <f aca="false">IF(OR(E23="",E23=0),"",C23/E23)</f>
        <v/>
      </c>
      <c r="G23" s="25" t="str">
        <f aca="false">IF(OR(D23="",D23=0),"",E23/D23)</f>
        <v/>
      </c>
      <c r="H23" s="25" t="str">
        <f aca="false">IF(OR(F23="",$C$11=0),"",F23/$C$11)</f>
        <v/>
      </c>
    </row>
    <row r="24" customFormat="false" ht="15" hidden="false" customHeight="false" outlineLevel="0" collapsed="false">
      <c r="B24" s="22"/>
      <c r="C24" s="15"/>
      <c r="D24" s="23"/>
      <c r="E24" s="23"/>
      <c r="F24" s="24" t="str">
        <f aca="false">IF(OR(E24="",E24=0),"",C24/E24)</f>
        <v/>
      </c>
      <c r="G24" s="25" t="str">
        <f aca="false">IF(OR(D24="",D24=0),"",E24/D24)</f>
        <v/>
      </c>
      <c r="H24" s="25" t="str">
        <f aca="false">IF(OR(F24="",$C$11=0),"",F24/$C$11)</f>
        <v/>
      </c>
    </row>
    <row r="25" customFormat="false" ht="15" hidden="false" customHeight="false" outlineLevel="0" collapsed="false">
      <c r="B25" s="4" t="s">
        <v>39</v>
      </c>
      <c r="C25" s="19" t="n">
        <f aca="false">SUM(C15:C24)</f>
        <v>10400</v>
      </c>
      <c r="D25" s="26" t="n">
        <f aca="false">SUM(D15:D24)</f>
        <v>995</v>
      </c>
      <c r="E25" s="26" t="n">
        <f aca="false">SUM(E15:E24)</f>
        <v>98</v>
      </c>
      <c r="F25" s="19" t="n">
        <f aca="false">IF(E25=0,0,C25/E25)</f>
        <v>106.122448979592</v>
      </c>
      <c r="G25" s="27" t="n">
        <f aca="false">IF(D25=0,0,E25/D25)</f>
        <v>0.0984924623115578</v>
      </c>
      <c r="H25" s="27" t="n">
        <f aca="false">IF($C$11=0,0,F25/$C$11)</f>
        <v>0.219333765252133</v>
      </c>
    </row>
    <row r="27" customFormat="false" ht="21.75" hidden="false" customHeight="true" outlineLevel="0" collapsed="false">
      <c r="B27" s="12" t="s">
        <v>40</v>
      </c>
      <c r="C27" s="12"/>
      <c r="D27" s="12"/>
      <c r="E27" s="12"/>
      <c r="F27" s="12"/>
      <c r="G27" s="12"/>
      <c r="H27" s="12"/>
    </row>
    <row r="28" customFormat="false" ht="15" hidden="false" customHeight="false" outlineLevel="0" collapsed="false">
      <c r="B28" s="18" t="s">
        <v>41</v>
      </c>
      <c r="C28" s="28" t="n">
        <f aca="false">F25</f>
        <v>106.122448979592</v>
      </c>
    </row>
    <row r="29" customFormat="false" ht="22.5" hidden="false" customHeight="true" outlineLevel="0" collapsed="false">
      <c r="B29" s="18" t="s">
        <v>42</v>
      </c>
      <c r="C29" s="29" t="n">
        <f aca="false">IF(F25=0,0,C11/F25)</f>
        <v>4.55926153846154</v>
      </c>
      <c r="D29" s="20" t="s">
        <v>43</v>
      </c>
      <c r="E29" s="20"/>
      <c r="F29" s="20"/>
      <c r="G29" s="20"/>
      <c r="H29" s="20"/>
    </row>
    <row r="30" customFormat="false" ht="15" hidden="false" customHeight="false" outlineLevel="0" collapsed="false">
      <c r="B30" s="18" t="s">
        <v>44</v>
      </c>
      <c r="C30" s="30" t="str">
        <f aca="false">IF(C29&gt;=5,"Pode investir mais",IF(C29&gt;=3,"Saudavel",IF(C29&gt;=1,"Apertado","Cada cliente da prejuizo")))</f>
        <v>Saudavel</v>
      </c>
    </row>
    <row r="31" customFormat="false" ht="15" hidden="false" customHeight="false" outlineLevel="0" collapsed="false">
      <c r="B31" s="18" t="s">
        <v>45</v>
      </c>
      <c r="C31" s="31" t="str">
        <f aca="false">INDEX(B15:B24,MATCH(_xlfn.MINIFS(F15:F24,F15:F24,"&gt;0"),F15:F24,0))</f>
        <v>Indicação de cliente</v>
      </c>
    </row>
    <row r="32" customFormat="false" ht="15" hidden="false" customHeight="false" outlineLevel="0" collapsed="false">
      <c r="B32" s="18" t="s">
        <v>46</v>
      </c>
      <c r="C32" s="31" t="str">
        <f aca="false">INDEX(B15:B24,MATCH(MAX(F15:F24),F15:F24,0))</f>
        <v>Feira e evento</v>
      </c>
    </row>
    <row r="33" customFormat="false" ht="15" hidden="false" customHeight="false" outlineLevel="0" collapsed="false">
      <c r="B33" s="18" t="s">
        <v>47</v>
      </c>
      <c r="C33" s="31" t="str">
        <f aca="false">INDEX(B15:B24,MATCH(MAX(G15:G24),G15:G24,0))</f>
        <v>Indicação de cliente</v>
      </c>
    </row>
    <row r="35" customFormat="false" ht="22.5" hidden="false" customHeight="true" outlineLevel="0" collapsed="false">
      <c r="B35" s="20" t="s">
        <v>48</v>
      </c>
      <c r="C35" s="20"/>
      <c r="D35" s="20"/>
      <c r="E35" s="20"/>
      <c r="F35" s="20"/>
      <c r="G35" s="20"/>
      <c r="H35" s="20"/>
    </row>
  </sheetData>
  <mergeCells count="8">
    <mergeCell ref="B2:H2"/>
    <mergeCell ref="B3:H3"/>
    <mergeCell ref="B5:H5"/>
    <mergeCell ref="D11:H11"/>
    <mergeCell ref="B13:H13"/>
    <mergeCell ref="B27:H27"/>
    <mergeCell ref="D29:H29"/>
    <mergeCell ref="B35:H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2026-09-29T20:03:09Z</dcterms:created>
  <dc:creator>openpyxl</dc:creator>
  <dc:description/>
  <dc:language>en-US</dc:language>
  <cp:lastModifiedBy/>
  <dcterms:modified xsi:type="dcterms:W3CDTF">2026-09-29T20:03:09Z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