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Estoqu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<sst xmlns="http://schemas.openxmlformats.org/spreadsheetml/2006/main" count="67" uniqueCount="58">
  <si>
    <t xml:space="preserve">Controle de Estoque</t>
  </si>
  <si>
    <t xml:space="preserve">Empresa Júnior Mackenzie Consultoria  ·  material gratuito  ·  jrmack.com.br</t>
  </si>
  <si>
    <t xml:space="preserve">Esta planilha responde três perguntas: quando comprar cada item, quanto tempo o estoque atual ainda dura e quanto dinheiro está parado na prateleira em vez de estar no caixa.</t>
  </si>
  <si>
    <t xml:space="preserve">COMO PREENCHER</t>
  </si>
  <si>
    <t xml:space="preserve">1.  Defina quantos dias de segurança você quer ter (célula C6).</t>
  </si>
  <si>
    <t xml:space="preserve">2.  Cadastre seus itens com unidade, custo unitário, estoque atual, consumo médio por mês e prazo de entrega do fornecedor.</t>
  </si>
  <si>
    <t xml:space="preserve">3.  Olhe a coluna 'O que fazer': COMPRAR AGORA significa que o estoque chegou no ponto de pedido.</t>
  </si>
  <si>
    <t xml:space="preserve">4.  Olhe 'Estoque parado': item com mais de 90 dias de cobertura é capital preso. Negocie devolução, promoção ou pare de comprar.</t>
  </si>
  <si>
    <t xml:space="preserve">5.  Confira o total de dinheiro parado no bloco 3 e compare com o seu saldo em caixa.</t>
  </si>
  <si>
    <t xml:space="preserve">LEGENDA DAS CORES</t>
  </si>
  <si>
    <t xml:space="preserve">   Fundo creme e número azul: é aqui que você escreve. Item, unidade, custo, estoque, consumo e prazo. Os oito primeiros são exemplo.</t>
  </si>
  <si>
    <t xml:space="preserve">   Fundo branco e número preto: calculado por fórmula. Não escreva nessas células, senão a conta quebra.</t>
  </si>
  <si>
    <t xml:space="preserve">ATENÇÃO</t>
  </si>
  <si>
    <t xml:space="preserve">O consumo médio por mês é o número que faz a planilha funcionar. Tire dos últimos três meses de compra ou de baixa, não da memória: consumo estimado por chute gera ponto de pedido errado, e ponto de pedido errado é falta de item ou dinheiro parado.</t>
  </si>
  <si>
    <t xml:space="preserve">© 2026 Empresa Júnior Mackenzie Consultoria. Todos os direitos reservados. Material gratuito: a reprodução, distribuição ou comercialização, total ou parcial, depende de autorização prévia da EJMC. Os valores de exemplo são fictícios e servem apenas para mostrar o formato esperado. Versão de setembro de 2026.</t>
  </si>
  <si>
    <t xml:space="preserve">Quanto comprar, quando comprar e quanto dinheiro está parado  ·  Empresa Júnior Mackenzie Consultoria</t>
  </si>
  <si>
    <t xml:space="preserve">1. REGRA GERAL</t>
  </si>
  <si>
    <t xml:space="preserve">Dias de estoque de segurança</t>
  </si>
  <si>
    <t xml:space="preserve">Folga para imprevisto do fornecedor. Entre 5 e 15 dias resolve a maioria dos casos.</t>
  </si>
  <si>
    <t xml:space="preserve">2. OS SEUS ITENS</t>
  </si>
  <si>
    <t xml:space="preserve">Item</t>
  </si>
  <si>
    <t xml:space="preserve">Unidade</t>
  </si>
  <si>
    <t xml:space="preserve">Custo unitário</t>
  </si>
  <si>
    <t xml:space="preserve">Estoque atual</t>
  </si>
  <si>
    <t xml:space="preserve">Consumo por mês</t>
  </si>
  <si>
    <t xml:space="preserve">Prazo de entrega (dias)</t>
  </si>
  <si>
    <t xml:space="preserve">Ponto de pedido</t>
  </si>
  <si>
    <t xml:space="preserve">Cobertura (dias)</t>
  </si>
  <si>
    <t xml:space="preserve">Giro ao mês</t>
  </si>
  <si>
    <t xml:space="preserve">Dinheiro parado</t>
  </si>
  <si>
    <t xml:space="preserve">O que fazer</t>
  </si>
  <si>
    <t xml:space="preserve">Café em grão</t>
  </si>
  <si>
    <t xml:space="preserve">kg</t>
  </si>
  <si>
    <t xml:space="preserve">Leite integral</t>
  </si>
  <si>
    <t xml:space="preserve">litro</t>
  </si>
  <si>
    <t xml:space="preserve">Farinha de trigo</t>
  </si>
  <si>
    <t xml:space="preserve">Copo descartável 300 ml</t>
  </si>
  <si>
    <t xml:space="preserve">cento</t>
  </si>
  <si>
    <t xml:space="preserve">Açúcar refinado</t>
  </si>
  <si>
    <t xml:space="preserve">Embalagem para viagem</t>
  </si>
  <si>
    <t xml:space="preserve">Chocolate em pó</t>
  </si>
  <si>
    <t xml:space="preserve">Guardanapo</t>
  </si>
  <si>
    <t xml:space="preserve">pacote</t>
  </si>
  <si>
    <t xml:space="preserve">TOTAL</t>
  </si>
  <si>
    <t xml:space="preserve">3. LEITURA RÁPIDA</t>
  </si>
  <si>
    <t xml:space="preserve">Itens cadastrados</t>
  </si>
  <si>
    <t xml:space="preserve">Itens que precisam ser comprados agora</t>
  </si>
  <si>
    <t xml:space="preserve">Itens com estoque parado (mais de 90 dias)</t>
  </si>
  <si>
    <t xml:space="preserve">Dinheiro total parado em estoque</t>
  </si>
  <si>
    <t xml:space="preserve">Dinheiro parado nos itens de giro lento</t>
  </si>
  <si>
    <t xml:space="preserve">É capital de giro preso na prateleira. Costuma ser a primeira fonte de caixa de um pequeno negócio apertado.</t>
  </si>
  <si>
    <t xml:space="preserve">Item com mais dinheiro parado</t>
  </si>
  <si>
    <t xml:space="preserve">COMO LER CADA COLUNA CALCULADA</t>
  </si>
  <si>
    <t xml:space="preserve">Consumo por dia × (prazo de entrega + dias de segurança). Quando o estoque atual chega nesse número, é hora de comprar: se esperar mais, você fica sem antes de a mercadoria chegar.</t>
  </si>
  <si>
    <t xml:space="preserve">Quantos dias o estoque atual dura no ritmo de consumo de hoje. Acima de 90 dias é dinheiro dormindo na prateleira.</t>
  </si>
  <si>
    <t xml:space="preserve">Quantas vezes o estoque se renova por mês. Giro alto é bom: significa produto saindo e capital voltando rápido.</t>
  </si>
  <si>
    <t xml:space="preserve">Custo unitário × estoque atual. Some tudo e você descobre quanto do seu capital de giro está em mercadoria, e não em caixa.</t>
  </si>
  <si>
    <t xml:space="preserve">Os itens preenchidos são um exemplo fictício de uma cafeteria. Apague e coloque os seus: comece pelos itens que representam 70% do que você compra, não por todos.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</si>
</sst>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&quot;R$ &quot;#,##0.00"/>
    <numFmt numFmtId="167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9"/>
      <color rgb="FF6E6864"/>
      <name val="Arial"/>
      <family val="0"/>
      <charset val="1"/>
    </font>
    <font>
      <sz val="11"/>
      <color rgb="FF2A2523"/>
      <name val="Arial"/>
      <family val="0"/>
      <charset val="1"/>
    </font>
    <font>
      <b val="true"/>
      <sz val="10"/>
      <color rgb="FFB20A16"/>
      <name val="Arial"/>
      <family val="0"/>
      <charset val="1"/>
    </font>
    <font>
      <sz val="10"/>
      <color rgb="FF2A2523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B20A16"/>
      <name val="Arial"/>
      <family val="0"/>
      <charset val="1"/>
    </font>
    <font>
      <sz val="8"/>
      <color rgb="FF6E6864"/>
      <name val="Arial"/>
      <family val="0"/>
      <charset val="1"/>
    </font>
    <font>
      <i val="true"/>
      <sz val="8.5"/>
      <color rgb="FF6E6864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10"/>
      <color rgb="FF2A2523"/>
      <name val="Arial"/>
      <family val="0"/>
      <charset val="1"/>
    </font>
    <font>
      <sz val="9"/>
      <color rgb="FF2A2523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30613"/>
        <bgColor rgb="FFB20A16"/>
      </patternFill>
    </fill>
    <fill>
      <patternFill patternType="solid">
        <fgColor rgb="FFFCE9EB"/>
        <bgColor rgb="FFFFF7E6"/>
      </patternFill>
    </fill>
    <fill>
      <patternFill patternType="solid">
        <fgColor rgb="FFFFF7E6"/>
        <bgColor rgb="FFFFFFFF"/>
      </patternFill>
    </fill>
    <fill>
      <patternFill patternType="solid">
        <fgColor rgb="FFB20A16"/>
        <bgColor rgb="FFE3061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AE3DE"/>
      </left>
      <right style="thin">
        <color rgb="FFEAE3DE"/>
      </right>
      <top style="thin">
        <color rgb="FFEAE3DE"/>
      </top>
      <bottom style="thin">
        <color rgb="FFEA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30613"/>
      <rgbColor rgb="FF00FF00"/>
      <rgbColor rgb="FF0000FF"/>
      <rgbColor rgb="FFFFFF00"/>
      <rgbColor rgb="FFFF00FF"/>
      <rgbColor rgb="FF00FFFF"/>
      <rgbColor rgb="FFB20A1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6"/>
      <rgbColor rgb="FFFCE9EB"/>
      <rgbColor rgb="FF660066"/>
      <rgbColor rgb="FFFF8080"/>
      <rgbColor rgb="FF0066CC"/>
      <rgbColor rgb="FFEA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8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A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96"/>
  </cols>
  <sheetData>
    <row r="2" customFormat="false" ht="30" hidden="false" customHeight="true" outlineLevel="0" collapsed="false">
      <c r="B2" s="1" t="s">
        <v>0</v>
      </c>
    </row>
    <row r="3" customFormat="false" ht="19.5" hidden="false" customHeight="true" outlineLevel="0" collapsed="false">
      <c r="B3" s="2" t="s">
        <v>1</v>
      </c>
    </row>
    <row r="5" customFormat="false" ht="45.75" hidden="false" customHeight="true" outlineLevel="0" collapsed="false">
      <c r="B5" s="3" t="s">
        <v>2</v>
      </c>
    </row>
    <row r="7" customFormat="false" ht="21.75" hidden="false" customHeight="true" outlineLevel="0" collapsed="false">
      <c r="B7" s="4" t="s">
        <v>3</v>
      </c>
    </row>
    <row r="8" customFormat="false" ht="30" hidden="false" customHeight="true" outlineLevel="0" collapsed="false">
      <c r="B8" s="5" t="s">
        <v>4</v>
      </c>
    </row>
    <row r="9" customFormat="false" ht="30" hidden="false" customHeight="true" outlineLevel="0" collapsed="false">
      <c r="B9" s="5" t="s">
        <v>5</v>
      </c>
    </row>
    <row r="10" customFormat="false" ht="30" hidden="false" customHeight="true" outlineLevel="0" collapsed="false">
      <c r="B10" s="5" t="s">
        <v>6</v>
      </c>
    </row>
    <row r="11" customFormat="false" ht="30" hidden="false" customHeight="true" outlineLevel="0" collapsed="false">
      <c r="B11" s="5" t="s">
        <v>7</v>
      </c>
    </row>
    <row r="12" customFormat="false" ht="30" hidden="false" customHeight="true" outlineLevel="0" collapsed="false">
      <c r="B12" s="5" t="s">
        <v>8</v>
      </c>
    </row>
    <row r="14" customFormat="false" ht="21.75" hidden="false" customHeight="true" outlineLevel="0" collapsed="false">
      <c r="B14" s="4" t="s">
        <v>9</v>
      </c>
    </row>
    <row r="15" customFormat="false" ht="30" hidden="false" customHeight="true" outlineLevel="0" collapsed="false">
      <c r="B15" s="6" t="s">
        <v>10</v>
      </c>
    </row>
    <row r="16" customFormat="false" ht="30" hidden="false" customHeight="true" outlineLevel="0" collapsed="false">
      <c r="B16" s="7" t="s">
        <v>11</v>
      </c>
    </row>
    <row r="18" customFormat="false" ht="21.75" hidden="false" customHeight="true" outlineLevel="0" collapsed="false">
      <c r="B18" s="4" t="s">
        <v>12</v>
      </c>
    </row>
    <row r="19" customFormat="false" ht="43.5" hidden="false" customHeight="true" outlineLevel="0" collapsed="false">
      <c r="B19" s="8" t="s">
        <v>13</v>
      </c>
    </row>
    <row r="21" customFormat="false" ht="51.75" hidden="false" customHeight="true" outlineLevel="0" collapsed="false">
      <c r="B21" s="9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4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11"/>
    <col collapsed="false" customWidth="true" hidden="false" outlineLevel="0" max="6" min="6" style="0" width="14"/>
    <col collapsed="false" customWidth="true" hidden="false" outlineLevel="0" max="7" min="7" style="0" width="11"/>
    <col collapsed="false" customWidth="true" hidden="false" outlineLevel="0" max="9" min="8" style="0" width="13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15"/>
    <col collapsed="false" customWidth="true" hidden="false" outlineLevel="0" max="13" min="13" style="0" width="3"/>
  </cols>
  <sheetData>
    <row r="2" customFormat="false" ht="30" hidden="false" customHeight="true" outlineLevel="0" collapsed="false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</row>
    <row r="3" customFormat="false" ht="19.5" hidden="false" customHeight="true" outlineLevel="0" collapsed="false">
      <c r="B3" s="11" t="s">
        <v>15</v>
      </c>
      <c r="C3" s="11"/>
      <c r="D3" s="11"/>
      <c r="E3" s="11"/>
      <c r="F3" s="11"/>
      <c r="G3" s="11"/>
      <c r="H3" s="11"/>
      <c r="I3" s="11"/>
      <c r="J3" s="11"/>
      <c r="K3" s="11"/>
    </row>
    <row r="5" customFormat="false" ht="21.75" hidden="false" customHeight="true" outlineLevel="0" collapsed="false">
      <c r="B5" s="12" t="s">
        <v>16</v>
      </c>
      <c r="C5" s="12"/>
      <c r="D5" s="12"/>
      <c r="E5" s="12"/>
      <c r="F5" s="12"/>
      <c r="G5" s="12"/>
      <c r="H5" s="12"/>
      <c r="I5" s="12"/>
      <c r="J5" s="12"/>
      <c r="K5" s="12"/>
    </row>
    <row r="6" customFormat="false" ht="13.5" hidden="false" customHeight="true" outlineLevel="0" collapsed="false">
      <c r="B6" s="13" t="s">
        <v>17</v>
      </c>
      <c r="C6" s="14" t="n">
        <v>7</v>
      </c>
      <c r="D6" s="15" t="s">
        <v>18</v>
      </c>
      <c r="E6" s="15"/>
      <c r="F6" s="15"/>
      <c r="G6" s="15"/>
      <c r="H6" s="15"/>
      <c r="I6" s="15"/>
      <c r="J6" s="15"/>
    </row>
    <row r="8" customFormat="false" ht="21.75" hidden="false" customHeight="true" outlineLevel="0" collapsed="false">
      <c r="B8" s="12" t="s">
        <v>19</v>
      </c>
      <c r="C8" s="12"/>
      <c r="D8" s="12"/>
      <c r="E8" s="12"/>
      <c r="F8" s="12"/>
      <c r="G8" s="12"/>
      <c r="H8" s="12"/>
      <c r="I8" s="12"/>
      <c r="J8" s="12"/>
      <c r="K8" s="12"/>
    </row>
    <row r="9" customFormat="false" ht="30" hidden="false" customHeight="true" outlineLevel="0" collapsed="false">
      <c r="B9" s="16" t="s">
        <v>20</v>
      </c>
      <c r="C9" s="16" t="s">
        <v>21</v>
      </c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6" t="s">
        <v>29</v>
      </c>
      <c r="L9" s="16" t="s">
        <v>30</v>
      </c>
    </row>
    <row r="10" customFormat="false" ht="15" hidden="false" customHeight="false" outlineLevel="0" collapsed="false">
      <c r="B10" s="17" t="s">
        <v>31</v>
      </c>
      <c r="C10" s="17" t="s">
        <v>32</v>
      </c>
      <c r="D10" s="18" t="n">
        <v>42</v>
      </c>
      <c r="E10" s="19" t="n">
        <v>18</v>
      </c>
      <c r="F10" s="19" t="n">
        <v>34</v>
      </c>
      <c r="G10" s="14" t="n">
        <v>7</v>
      </c>
      <c r="H10" s="20" t="n">
        <f aca="false">IF(OR(F10="",F10=0),"",F10/30*(G10+$C$6))</f>
        <v>15.8666666666667</v>
      </c>
      <c r="I10" s="21" t="n">
        <f aca="false">IF(OR(F10="",F10=0),"",E10/(F10/30))</f>
        <v>15.8823529411765</v>
      </c>
      <c r="J10" s="22" t="n">
        <f aca="false">IF(OR(E10="",E10=0),"",F10/E10)</f>
        <v>1.88888888888889</v>
      </c>
      <c r="K10" s="23" t="n">
        <f aca="false">IF(OR(D10="",E10=""),"",D10*E10)</f>
        <v>756</v>
      </c>
      <c r="L10" s="24" t="str">
        <f aca="false">IF(H10="","",IF(E10&lt;=H10,"COMPRAR AGORA",IF(I10&gt;90,"Estoque parado","OK")))</f>
        <v>OK</v>
      </c>
    </row>
    <row r="11" customFormat="false" ht="15" hidden="false" customHeight="false" outlineLevel="0" collapsed="false">
      <c r="B11" s="17" t="s">
        <v>33</v>
      </c>
      <c r="C11" s="17" t="s">
        <v>34</v>
      </c>
      <c r="D11" s="18" t="n">
        <v>4.8</v>
      </c>
      <c r="E11" s="19" t="n">
        <v>60</v>
      </c>
      <c r="F11" s="19" t="n">
        <v>210</v>
      </c>
      <c r="G11" s="14" t="n">
        <v>3</v>
      </c>
      <c r="H11" s="20" t="n">
        <f aca="false">IF(OR(F11="",F11=0),"",F11/30*(G11+$C$6))</f>
        <v>70</v>
      </c>
      <c r="I11" s="21" t="n">
        <f aca="false">IF(OR(F11="",F11=0),"",E11/(F11/30))</f>
        <v>8.57142857142857</v>
      </c>
      <c r="J11" s="22" t="n">
        <f aca="false">IF(OR(E11="",E11=0),"",F11/E11)</f>
        <v>3.5</v>
      </c>
      <c r="K11" s="23" t="n">
        <f aca="false">IF(OR(D11="",E11=""),"",D11*E11)</f>
        <v>288</v>
      </c>
      <c r="L11" s="24" t="str">
        <f aca="false">IF(H11="","",IF(E11&lt;=H11,"COMPRAR AGORA",IF(I11&gt;90,"Estoque parado","OK")))</f>
        <v>COMPRAR AGORA</v>
      </c>
    </row>
    <row r="12" customFormat="false" ht="15" hidden="false" customHeight="false" outlineLevel="0" collapsed="false">
      <c r="B12" s="17" t="s">
        <v>35</v>
      </c>
      <c r="C12" s="17" t="s">
        <v>32</v>
      </c>
      <c r="D12" s="18" t="n">
        <v>5.2</v>
      </c>
      <c r="E12" s="19" t="n">
        <v>90</v>
      </c>
      <c r="F12" s="19" t="n">
        <v>48</v>
      </c>
      <c r="G12" s="14" t="n">
        <v>10</v>
      </c>
      <c r="H12" s="20" t="n">
        <f aca="false">IF(OR(F12="",F12=0),"",F12/30*(G12+$C$6))</f>
        <v>27.2</v>
      </c>
      <c r="I12" s="21" t="n">
        <f aca="false">IF(OR(F12="",F12=0),"",E12/(F12/30))</f>
        <v>56.25</v>
      </c>
      <c r="J12" s="22" t="n">
        <f aca="false">IF(OR(E12="",E12=0),"",F12/E12)</f>
        <v>0.533333333333333</v>
      </c>
      <c r="K12" s="23" t="n">
        <f aca="false">IF(OR(D12="",E12=""),"",D12*E12)</f>
        <v>468</v>
      </c>
      <c r="L12" s="24" t="str">
        <f aca="false">IF(H12="","",IF(E12&lt;=H12,"COMPRAR AGORA",IF(I12&gt;90,"Estoque parado","OK")))</f>
        <v>OK</v>
      </c>
    </row>
    <row r="13" customFormat="false" ht="15" hidden="false" customHeight="false" outlineLevel="0" collapsed="false">
      <c r="B13" s="17" t="s">
        <v>36</v>
      </c>
      <c r="C13" s="17" t="s">
        <v>37</v>
      </c>
      <c r="D13" s="18" t="n">
        <v>18.5</v>
      </c>
      <c r="E13" s="19" t="n">
        <v>24</v>
      </c>
      <c r="F13" s="19" t="n">
        <v>26</v>
      </c>
      <c r="G13" s="14" t="n">
        <v>14</v>
      </c>
      <c r="H13" s="20" t="n">
        <f aca="false">IF(OR(F13="",F13=0),"",F13/30*(G13+$C$6))</f>
        <v>18.2</v>
      </c>
      <c r="I13" s="21" t="n">
        <f aca="false">IF(OR(F13="",F13=0),"",E13/(F13/30))</f>
        <v>27.6923076923077</v>
      </c>
      <c r="J13" s="22" t="n">
        <f aca="false">IF(OR(E13="",E13=0),"",F13/E13)</f>
        <v>1.08333333333333</v>
      </c>
      <c r="K13" s="23" t="n">
        <f aca="false">IF(OR(D13="",E13=""),"",D13*E13)</f>
        <v>444</v>
      </c>
      <c r="L13" s="24" t="str">
        <f aca="false">IF(H13="","",IF(E13&lt;=H13,"COMPRAR AGORA",IF(I13&gt;90,"Estoque parado","OK")))</f>
        <v>OK</v>
      </c>
    </row>
    <row r="14" customFormat="false" ht="15" hidden="false" customHeight="false" outlineLevel="0" collapsed="false">
      <c r="B14" s="17" t="s">
        <v>38</v>
      </c>
      <c r="C14" s="17" t="s">
        <v>32</v>
      </c>
      <c r="D14" s="18" t="n">
        <v>4.1</v>
      </c>
      <c r="E14" s="19" t="n">
        <v>45</v>
      </c>
      <c r="F14" s="19" t="n">
        <v>22</v>
      </c>
      <c r="G14" s="14" t="n">
        <v>7</v>
      </c>
      <c r="H14" s="20" t="n">
        <f aca="false">IF(OR(F14="",F14=0),"",F14/30*(G14+$C$6))</f>
        <v>10.2666666666667</v>
      </c>
      <c r="I14" s="21" t="n">
        <f aca="false">IF(OR(F14="",F14=0),"",E14/(F14/30))</f>
        <v>61.3636363636364</v>
      </c>
      <c r="J14" s="22" t="n">
        <f aca="false">IF(OR(E14="",E14=0),"",F14/E14)</f>
        <v>0.488888888888889</v>
      </c>
      <c r="K14" s="23" t="n">
        <f aca="false">IF(OR(D14="",E14=""),"",D14*E14)</f>
        <v>184.5</v>
      </c>
      <c r="L14" s="24" t="str">
        <f aca="false">IF(H14="","",IF(E14&lt;=H14,"COMPRAR AGORA",IF(I14&gt;90,"Estoque parado","OK")))</f>
        <v>OK</v>
      </c>
    </row>
    <row r="15" customFormat="false" ht="15" hidden="false" customHeight="false" outlineLevel="0" collapsed="false">
      <c r="B15" s="17" t="s">
        <v>39</v>
      </c>
      <c r="C15" s="17" t="s">
        <v>37</v>
      </c>
      <c r="D15" s="18" t="n">
        <v>32</v>
      </c>
      <c r="E15" s="19" t="n">
        <v>6</v>
      </c>
      <c r="F15" s="19" t="n">
        <v>19</v>
      </c>
      <c r="G15" s="14" t="n">
        <v>21</v>
      </c>
      <c r="H15" s="20" t="n">
        <f aca="false">IF(OR(F15="",F15=0),"",F15/30*(G15+$C$6))</f>
        <v>17.7333333333333</v>
      </c>
      <c r="I15" s="21" t="n">
        <f aca="false">IF(OR(F15="",F15=0),"",E15/(F15/30))</f>
        <v>9.47368421052632</v>
      </c>
      <c r="J15" s="22" t="n">
        <f aca="false">IF(OR(E15="",E15=0),"",F15/E15)</f>
        <v>3.16666666666667</v>
      </c>
      <c r="K15" s="23" t="n">
        <f aca="false">IF(OR(D15="",E15=""),"",D15*E15)</f>
        <v>192</v>
      </c>
      <c r="L15" s="24" t="str">
        <f aca="false">IF(H15="","",IF(E15&lt;=H15,"COMPRAR AGORA",IF(I15&gt;90,"Estoque parado","OK")))</f>
        <v>COMPRAR AGORA</v>
      </c>
    </row>
    <row r="16" customFormat="false" ht="15" hidden="false" customHeight="false" outlineLevel="0" collapsed="false">
      <c r="B16" s="17" t="s">
        <v>40</v>
      </c>
      <c r="C16" s="17" t="s">
        <v>32</v>
      </c>
      <c r="D16" s="18" t="n">
        <v>28.9</v>
      </c>
      <c r="E16" s="19" t="n">
        <v>12</v>
      </c>
      <c r="F16" s="19" t="n">
        <v>7</v>
      </c>
      <c r="G16" s="14" t="n">
        <v>10</v>
      </c>
      <c r="H16" s="20" t="n">
        <f aca="false">IF(OR(F16="",F16=0),"",F16/30*(G16+$C$6))</f>
        <v>3.96666666666667</v>
      </c>
      <c r="I16" s="21" t="n">
        <f aca="false">IF(OR(F16="",F16=0),"",E16/(F16/30))</f>
        <v>51.4285714285714</v>
      </c>
      <c r="J16" s="22" t="n">
        <f aca="false">IF(OR(E16="",E16=0),"",F16/E16)</f>
        <v>0.583333333333333</v>
      </c>
      <c r="K16" s="23" t="n">
        <f aca="false">IF(OR(D16="",E16=""),"",D16*E16)</f>
        <v>346.8</v>
      </c>
      <c r="L16" s="24" t="str">
        <f aca="false">IF(H16="","",IF(E16&lt;=H16,"COMPRAR AGORA",IF(I16&gt;90,"Estoque parado","OK")))</f>
        <v>OK</v>
      </c>
    </row>
    <row r="17" customFormat="false" ht="15" hidden="false" customHeight="false" outlineLevel="0" collapsed="false">
      <c r="B17" s="17" t="s">
        <v>41</v>
      </c>
      <c r="C17" s="17" t="s">
        <v>42</v>
      </c>
      <c r="D17" s="18" t="n">
        <v>6.4</v>
      </c>
      <c r="E17" s="19" t="n">
        <v>120</v>
      </c>
      <c r="F17" s="19" t="n">
        <v>15</v>
      </c>
      <c r="G17" s="14" t="n">
        <v>7</v>
      </c>
      <c r="H17" s="20" t="n">
        <f aca="false">IF(OR(F17="",F17=0),"",F17/30*(G17+$C$6))</f>
        <v>7</v>
      </c>
      <c r="I17" s="21" t="n">
        <f aca="false">IF(OR(F17="",F17=0),"",E17/(F17/30))</f>
        <v>240</v>
      </c>
      <c r="J17" s="22" t="n">
        <f aca="false">IF(OR(E17="",E17=0),"",F17/E17)</f>
        <v>0.125</v>
      </c>
      <c r="K17" s="23" t="n">
        <f aca="false">IF(OR(D17="",E17=""),"",D17*E17)</f>
        <v>768</v>
      </c>
      <c r="L17" s="24" t="str">
        <f aca="false">IF(H17="","",IF(E17&lt;=H17,"COMPRAR AGORA",IF(I17&gt;90,"Estoque parado","OK")))</f>
        <v>Estoque parado</v>
      </c>
    </row>
    <row r="18" customFormat="false" ht="15" hidden="false" customHeight="false" outlineLevel="0" collapsed="false">
      <c r="B18" s="17"/>
      <c r="C18" s="17"/>
      <c r="D18" s="18"/>
      <c r="E18" s="19"/>
      <c r="F18" s="19"/>
      <c r="G18" s="14"/>
      <c r="H18" s="20" t="str">
        <f aca="false">IF(OR(F18="",F18=0),"",F18/30*(G18+$C$6))</f>
        <v/>
      </c>
      <c r="I18" s="21" t="str">
        <f aca="false">IF(OR(F18="",F18=0),"",E18/(F18/30))</f>
        <v/>
      </c>
      <c r="J18" s="22" t="str">
        <f aca="false">IF(OR(E18="",E18=0),"",F18/E18)</f>
        <v/>
      </c>
      <c r="K18" s="23" t="str">
        <f aca="false">IF(OR(D18="",E18=""),"",D18*E18)</f>
        <v/>
      </c>
      <c r="L18" s="24" t="str">
        <f aca="false">IF(H18="","",IF(E18&lt;=H18,"COMPRAR AGORA",IF(I18&gt;90,"Estoque parado","OK")))</f>
        <v/>
      </c>
    </row>
    <row r="19" customFormat="false" ht="15" hidden="false" customHeight="false" outlineLevel="0" collapsed="false">
      <c r="B19" s="17"/>
      <c r="C19" s="17"/>
      <c r="D19" s="18"/>
      <c r="E19" s="19"/>
      <c r="F19" s="19"/>
      <c r="G19" s="14"/>
      <c r="H19" s="20" t="str">
        <f aca="false">IF(OR(F19="",F19=0),"",F19/30*(G19+$C$6))</f>
        <v/>
      </c>
      <c r="I19" s="21" t="str">
        <f aca="false">IF(OR(F19="",F19=0),"",E19/(F19/30))</f>
        <v/>
      </c>
      <c r="J19" s="22" t="str">
        <f aca="false">IF(OR(E19="",E19=0),"",F19/E19)</f>
        <v/>
      </c>
      <c r="K19" s="23" t="str">
        <f aca="false">IF(OR(D19="",E19=""),"",D19*E19)</f>
        <v/>
      </c>
      <c r="L19" s="24" t="str">
        <f aca="false">IF(H19="","",IF(E19&lt;=H19,"COMPRAR AGORA",IF(I19&gt;90,"Estoque parado","OK")))</f>
        <v/>
      </c>
    </row>
    <row r="20" customFormat="false" ht="15" hidden="false" customHeight="false" outlineLevel="0" collapsed="false">
      <c r="B20" s="17"/>
      <c r="C20" s="17"/>
      <c r="D20" s="18"/>
      <c r="E20" s="19"/>
      <c r="F20" s="19"/>
      <c r="G20" s="14"/>
      <c r="H20" s="20" t="str">
        <f aca="false">IF(OR(F20="",F20=0),"",F20/30*(G20+$C$6))</f>
        <v/>
      </c>
      <c r="I20" s="21" t="str">
        <f aca="false">IF(OR(F20="",F20=0),"",E20/(F20/30))</f>
        <v/>
      </c>
      <c r="J20" s="22" t="str">
        <f aca="false">IF(OR(E20="",E20=0),"",F20/E20)</f>
        <v/>
      </c>
      <c r="K20" s="23" t="str">
        <f aca="false">IF(OR(D20="",E20=""),"",D20*E20)</f>
        <v/>
      </c>
      <c r="L20" s="24" t="str">
        <f aca="false">IF(H20="","",IF(E20&lt;=H20,"COMPRAR AGORA",IF(I20&gt;90,"Estoque parado","OK")))</f>
        <v/>
      </c>
    </row>
    <row r="21" customFormat="false" ht="15" hidden="false" customHeight="false" outlineLevel="0" collapsed="false">
      <c r="B21" s="17"/>
      <c r="C21" s="17"/>
      <c r="D21" s="18"/>
      <c r="E21" s="19"/>
      <c r="F21" s="19"/>
      <c r="G21" s="14"/>
      <c r="H21" s="20" t="str">
        <f aca="false">IF(OR(F21="",F21=0),"",F21/30*(G21+$C$6))</f>
        <v/>
      </c>
      <c r="I21" s="21" t="str">
        <f aca="false">IF(OR(F21="",F21=0),"",E21/(F21/30))</f>
        <v/>
      </c>
      <c r="J21" s="22" t="str">
        <f aca="false">IF(OR(E21="",E21=0),"",F21/E21)</f>
        <v/>
      </c>
      <c r="K21" s="23" t="str">
        <f aca="false">IF(OR(D21="",E21=""),"",D21*E21)</f>
        <v/>
      </c>
      <c r="L21" s="24" t="str">
        <f aca="false">IF(H21="","",IF(E21&lt;=H21,"COMPRAR AGORA",IF(I21&gt;90,"Estoque parado","OK")))</f>
        <v/>
      </c>
    </row>
    <row r="22" customFormat="false" ht="15" hidden="false" customHeight="false" outlineLevel="0" collapsed="false">
      <c r="B22" s="17"/>
      <c r="C22" s="17"/>
      <c r="D22" s="18"/>
      <c r="E22" s="19"/>
      <c r="F22" s="19"/>
      <c r="G22" s="14"/>
      <c r="H22" s="20" t="str">
        <f aca="false">IF(OR(F22="",F22=0),"",F22/30*(G22+$C$6))</f>
        <v/>
      </c>
      <c r="I22" s="21" t="str">
        <f aca="false">IF(OR(F22="",F22=0),"",E22/(F22/30))</f>
        <v/>
      </c>
      <c r="J22" s="22" t="str">
        <f aca="false">IF(OR(E22="",E22=0),"",F22/E22)</f>
        <v/>
      </c>
      <c r="K22" s="23" t="str">
        <f aca="false">IF(OR(D22="",E22=""),"",D22*E22)</f>
        <v/>
      </c>
      <c r="L22" s="24" t="str">
        <f aca="false">IF(H22="","",IF(E22&lt;=H22,"COMPRAR AGORA",IF(I22&gt;90,"Estoque parado","OK")))</f>
        <v/>
      </c>
    </row>
    <row r="23" customFormat="false" ht="15" hidden="false" customHeight="false" outlineLevel="0" collapsed="false">
      <c r="B23" s="17"/>
      <c r="C23" s="17"/>
      <c r="D23" s="18"/>
      <c r="E23" s="19"/>
      <c r="F23" s="19"/>
      <c r="G23" s="14"/>
      <c r="H23" s="20" t="str">
        <f aca="false">IF(OR(F23="",F23=0),"",F23/30*(G23+$C$6))</f>
        <v/>
      </c>
      <c r="I23" s="21" t="str">
        <f aca="false">IF(OR(F23="",F23=0),"",E23/(F23/30))</f>
        <v/>
      </c>
      <c r="J23" s="22" t="str">
        <f aca="false">IF(OR(E23="",E23=0),"",F23/E23)</f>
        <v/>
      </c>
      <c r="K23" s="23" t="str">
        <f aca="false">IF(OR(D23="",E23=""),"",D23*E23)</f>
        <v/>
      </c>
      <c r="L23" s="24" t="str">
        <f aca="false">IF(H23="","",IF(E23&lt;=H23,"COMPRAR AGORA",IF(I23&gt;90,"Estoque parado","OK")))</f>
        <v/>
      </c>
    </row>
    <row r="24" customFormat="false" ht="15" hidden="false" customHeight="false" outlineLevel="0" collapsed="false">
      <c r="B24" s="17"/>
      <c r="C24" s="17"/>
      <c r="D24" s="18"/>
      <c r="E24" s="19"/>
      <c r="F24" s="19"/>
      <c r="G24" s="14"/>
      <c r="H24" s="20" t="str">
        <f aca="false">IF(OR(F24="",F24=0),"",F24/30*(G24+$C$6))</f>
        <v/>
      </c>
      <c r="I24" s="21" t="str">
        <f aca="false">IF(OR(F24="",F24=0),"",E24/(F24/30))</f>
        <v/>
      </c>
      <c r="J24" s="22" t="str">
        <f aca="false">IF(OR(E24="",E24=0),"",F24/E24)</f>
        <v/>
      </c>
      <c r="K24" s="23" t="str">
        <f aca="false">IF(OR(D24="",E24=""),"",D24*E24)</f>
        <v/>
      </c>
      <c r="L24" s="24" t="str">
        <f aca="false">IF(H24="","",IF(E24&lt;=H24,"COMPRAR AGORA",IF(I24&gt;90,"Estoque parado","OK")))</f>
        <v/>
      </c>
    </row>
    <row r="25" customFormat="false" ht="15" hidden="false" customHeight="false" outlineLevel="0" collapsed="false">
      <c r="B25" s="17"/>
      <c r="C25" s="17"/>
      <c r="D25" s="18"/>
      <c r="E25" s="19"/>
      <c r="F25" s="19"/>
      <c r="G25" s="14"/>
      <c r="H25" s="20" t="str">
        <f aca="false">IF(OR(F25="",F25=0),"",F25/30*(G25+$C$6))</f>
        <v/>
      </c>
      <c r="I25" s="21" t="str">
        <f aca="false">IF(OR(F25="",F25=0),"",E25/(F25/30))</f>
        <v/>
      </c>
      <c r="J25" s="22" t="str">
        <f aca="false">IF(OR(E25="",E25=0),"",F25/E25)</f>
        <v/>
      </c>
      <c r="K25" s="23" t="str">
        <f aca="false">IF(OR(D25="",E25=""),"",D25*E25)</f>
        <v/>
      </c>
      <c r="L25" s="24" t="str">
        <f aca="false">IF(H25="","",IF(E25&lt;=H25,"COMPRAR AGORA",IF(I25&gt;90,"Estoque parado","OK")))</f>
        <v/>
      </c>
    </row>
    <row r="26" customFormat="false" ht="15" hidden="false" customHeight="false" outlineLevel="0" collapsed="false">
      <c r="B26" s="4" t="s">
        <v>43</v>
      </c>
      <c r="C26" s="25"/>
      <c r="D26" s="25"/>
      <c r="E26" s="25"/>
      <c r="F26" s="25"/>
      <c r="G26" s="25"/>
      <c r="H26" s="25"/>
      <c r="I26" s="25"/>
      <c r="J26" s="25"/>
      <c r="K26" s="26" t="n">
        <f aca="false">SUM(K10:K25)</f>
        <v>3447.3</v>
      </c>
      <c r="L26" s="25"/>
    </row>
    <row r="28" customFormat="false" ht="21.75" hidden="false" customHeight="true" outlineLevel="0" collapsed="false">
      <c r="B28" s="12" t="s">
        <v>44</v>
      </c>
      <c r="C28" s="12"/>
      <c r="D28" s="12"/>
      <c r="E28" s="12"/>
      <c r="F28" s="12"/>
      <c r="G28" s="12"/>
      <c r="H28" s="12"/>
      <c r="I28" s="12"/>
      <c r="J28" s="12"/>
      <c r="K28" s="12"/>
    </row>
    <row r="29" customFormat="false" ht="15" hidden="false" customHeight="false" outlineLevel="0" collapsed="false">
      <c r="B29" s="27" t="s">
        <v>45</v>
      </c>
      <c r="D29" s="21" t="n">
        <f aca="false">COUNTA(B10:B25)</f>
        <v>8</v>
      </c>
    </row>
    <row r="30" customFormat="false" ht="15" hidden="false" customHeight="false" outlineLevel="0" collapsed="false">
      <c r="B30" s="27" t="s">
        <v>46</v>
      </c>
      <c r="D30" s="28" t="n">
        <f aca="false">COUNTIF(L10:L25,"COMPRAR AGORA")</f>
        <v>2</v>
      </c>
    </row>
    <row r="31" customFormat="false" ht="15" hidden="false" customHeight="false" outlineLevel="0" collapsed="false">
      <c r="B31" s="27" t="s">
        <v>47</v>
      </c>
      <c r="D31" s="21" t="n">
        <f aca="false">COUNTIF(L10:L25,"Estoque parado")</f>
        <v>1</v>
      </c>
    </row>
    <row r="32" customFormat="false" ht="15" hidden="false" customHeight="false" outlineLevel="0" collapsed="false">
      <c r="B32" s="27" t="s">
        <v>48</v>
      </c>
      <c r="D32" s="26" t="n">
        <f aca="false">K26</f>
        <v>3447.3</v>
      </c>
    </row>
    <row r="33" customFormat="false" ht="22.5" hidden="false" customHeight="true" outlineLevel="0" collapsed="false">
      <c r="B33" s="27" t="s">
        <v>49</v>
      </c>
      <c r="D33" s="29" t="n">
        <f aca="false">SUMIF(L10:L25,"Estoque parado",K10:K25)</f>
        <v>768</v>
      </c>
      <c r="E33" s="15" t="s">
        <v>50</v>
      </c>
      <c r="F33" s="15"/>
      <c r="G33" s="15"/>
      <c r="H33" s="15"/>
      <c r="I33" s="15"/>
      <c r="J33" s="15"/>
    </row>
    <row r="34" customFormat="false" ht="15" hidden="false" customHeight="false" outlineLevel="0" collapsed="false">
      <c r="B34" s="27" t="s">
        <v>51</v>
      </c>
      <c r="D34" s="30" t="str">
        <f aca="false">IF(SUM(K10:K25)=0,"",INDEX(B10:B25,MATCH(MAX(K10:K25),K10:K25,0)))</f>
        <v>Guardanapo</v>
      </c>
      <c r="E34" s="30"/>
      <c r="F34" s="30"/>
      <c r="G34" s="30"/>
      <c r="H34" s="30"/>
    </row>
    <row r="36" customFormat="false" ht="21.75" hidden="false" customHeight="true" outlineLevel="0" collapsed="false">
      <c r="B36" s="12" t="s">
        <v>52</v>
      </c>
      <c r="C36" s="12"/>
      <c r="D36" s="12"/>
      <c r="E36" s="12"/>
      <c r="F36" s="12"/>
      <c r="G36" s="12"/>
      <c r="H36" s="12"/>
      <c r="I36" s="12"/>
      <c r="J36" s="12"/>
      <c r="K36" s="12"/>
    </row>
    <row r="37" customFormat="false" ht="30" hidden="false" customHeight="true" outlineLevel="0" collapsed="false">
      <c r="B37" s="31" t="s">
        <v>26</v>
      </c>
      <c r="C37" s="32" t="s">
        <v>53</v>
      </c>
      <c r="D37" s="32"/>
      <c r="E37" s="32"/>
      <c r="F37" s="32"/>
      <c r="G37" s="32"/>
      <c r="H37" s="32"/>
      <c r="I37" s="32"/>
      <c r="J37" s="32"/>
      <c r="K37" s="32"/>
      <c r="L37" s="32"/>
    </row>
    <row r="38" customFormat="false" ht="30" hidden="false" customHeight="true" outlineLevel="0" collapsed="false">
      <c r="B38" s="31" t="s">
        <v>27</v>
      </c>
      <c r="C38" s="32" t="s">
        <v>54</v>
      </c>
      <c r="D38" s="32"/>
      <c r="E38" s="32"/>
      <c r="F38" s="32"/>
      <c r="G38" s="32"/>
      <c r="H38" s="32"/>
      <c r="I38" s="32"/>
      <c r="J38" s="32"/>
      <c r="K38" s="32"/>
      <c r="L38" s="32"/>
    </row>
    <row r="39" customFormat="false" ht="30" hidden="false" customHeight="true" outlineLevel="0" collapsed="false">
      <c r="B39" s="31" t="s">
        <v>28</v>
      </c>
      <c r="C39" s="32" t="s">
        <v>55</v>
      </c>
      <c r="D39" s="32"/>
      <c r="E39" s="32"/>
      <c r="F39" s="32"/>
      <c r="G39" s="32"/>
      <c r="H39" s="32"/>
      <c r="I39" s="32"/>
      <c r="J39" s="32"/>
      <c r="K39" s="32"/>
      <c r="L39" s="32"/>
    </row>
    <row r="40" customFormat="false" ht="30" hidden="false" customHeight="true" outlineLevel="0" collapsed="false">
      <c r="B40" s="31" t="s">
        <v>29</v>
      </c>
      <c r="C40" s="32" t="s">
        <v>56</v>
      </c>
      <c r="D40" s="32"/>
      <c r="E40" s="32"/>
      <c r="F40" s="32"/>
      <c r="G40" s="32"/>
      <c r="H40" s="32"/>
      <c r="I40" s="32"/>
      <c r="J40" s="32"/>
      <c r="K40" s="32"/>
      <c r="L40" s="32"/>
    </row>
    <row r="42" customFormat="false" ht="13.5" hidden="false" customHeight="true" outlineLevel="0" collapsed="false">
      <c r="B42" s="15" t="s">
        <v>57</v>
      </c>
      <c r="C42" s="15"/>
      <c r="D42" s="15"/>
      <c r="E42" s="15"/>
      <c r="F42" s="15"/>
      <c r="G42" s="15"/>
      <c r="H42" s="15"/>
      <c r="I42" s="15"/>
      <c r="J42" s="15"/>
      <c r="K42" s="15"/>
    </row>
  </sheetData>
  <mergeCells count="14">
    <mergeCell ref="B2:K2"/>
    <mergeCell ref="B3:K3"/>
    <mergeCell ref="B5:K5"/>
    <mergeCell ref="D6:J6"/>
    <mergeCell ref="B8:K8"/>
    <mergeCell ref="B28:K28"/>
    <mergeCell ref="E33:J33"/>
    <mergeCell ref="D34:H34"/>
    <mergeCell ref="B36:K36"/>
    <mergeCell ref="C37:L37"/>
    <mergeCell ref="C38:L38"/>
    <mergeCell ref="C39:L39"/>
    <mergeCell ref="C40:L40"/>
    <mergeCell ref="B42:K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2026-09-29T20:03:11Z</dcterms:created>
  <dc:creator>openpyxl</dc:creator>
  <dc:description/>
  <dc:language>en-US</dc:language>
  <cp:lastModifiedBy/>
  <dcterms:modified xsi:type="dcterms:W3CDTF">2026-09-29T20:03:11Z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